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ocuments\DIDATTICA\A.A. 2017_18\DATI PROGETTO\MASTER_CURVE\"/>
    </mc:Choice>
  </mc:AlternateContent>
  <bookViews>
    <workbookView xWindow="0" yWindow="0" windowWidth="28800" windowHeight="13725"/>
  </bookViews>
  <sheets>
    <sheet name="Foglio1" sheetId="1" r:id="rId1"/>
  </sheets>
  <definedNames>
    <definedName name="solver_adj" localSheetId="0" hidden="1">Foglio1!$AE$8:$AF$8,Foglio1!$J$13:$M$13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Foglio1!$AG$32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6" i="1"/>
  <c r="AD55" i="1"/>
  <c r="AF55" i="1" s="1"/>
  <c r="AK16" i="1" s="1"/>
  <c r="AE24" i="1"/>
  <c r="AE25" i="1"/>
  <c r="AE26" i="1"/>
  <c r="AE27" i="1"/>
  <c r="X29" i="1"/>
  <c r="AE29" i="1" s="1"/>
  <c r="X30" i="1"/>
  <c r="AE30" i="1" s="1"/>
  <c r="X31" i="1"/>
  <c r="AE31" i="1" s="1"/>
  <c r="X28" i="1"/>
  <c r="AE28" i="1" s="1"/>
  <c r="X25" i="1"/>
  <c r="X26" i="1"/>
  <c r="X27" i="1"/>
  <c r="X24" i="1"/>
  <c r="X21" i="1"/>
  <c r="AE21" i="1" s="1"/>
  <c r="X22" i="1"/>
  <c r="AE22" i="1" s="1"/>
  <c r="X23" i="1"/>
  <c r="AE23" i="1" s="1"/>
  <c r="X20" i="1"/>
  <c r="AE20" i="1" s="1"/>
  <c r="X17" i="1"/>
  <c r="AE17" i="1" s="1"/>
  <c r="X18" i="1"/>
  <c r="AE18" i="1" s="1"/>
  <c r="X19" i="1"/>
  <c r="AE19" i="1" s="1"/>
  <c r="X16" i="1"/>
  <c r="AE16" i="1" s="1"/>
  <c r="X33" i="1"/>
  <c r="X34" i="1"/>
  <c r="X35" i="1"/>
  <c r="X32" i="1"/>
  <c r="V29" i="1" l="1"/>
  <c r="V30" i="1"/>
  <c r="V31" i="1"/>
  <c r="V28" i="1"/>
  <c r="V25" i="1"/>
  <c r="V26" i="1"/>
  <c r="V27" i="1"/>
  <c r="V24" i="1"/>
  <c r="V21" i="1"/>
  <c r="V22" i="1"/>
  <c r="V23" i="1"/>
  <c r="V20" i="1"/>
  <c r="AF18" i="1" l="1"/>
  <c r="AF19" i="1"/>
  <c r="AF20" i="1"/>
  <c r="AG20" i="1" s="1"/>
  <c r="AF21" i="1"/>
  <c r="AF22" i="1"/>
  <c r="AF23" i="1"/>
  <c r="AF24" i="1"/>
  <c r="AG24" i="1" s="1"/>
  <c r="AF25" i="1"/>
  <c r="AF26" i="1"/>
  <c r="AF27" i="1"/>
  <c r="AF28" i="1"/>
  <c r="AG28" i="1" s="1"/>
  <c r="AF29" i="1"/>
  <c r="AF30" i="1"/>
  <c r="AF31" i="1"/>
  <c r="AF17" i="1"/>
  <c r="AG17" i="1" s="1"/>
  <c r="AF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16" i="1"/>
  <c r="V17" i="1"/>
  <c r="V18" i="1"/>
  <c r="V19" i="1"/>
  <c r="V16" i="1"/>
  <c r="AG29" i="1" l="1"/>
  <c r="AG31" i="1"/>
  <c r="AG30" i="1"/>
  <c r="AG27" i="1"/>
  <c r="AG26" i="1"/>
  <c r="AG25" i="1"/>
  <c r="AG23" i="1"/>
  <c r="AG22" i="1"/>
  <c r="AG21" i="1"/>
  <c r="AG19" i="1"/>
  <c r="AG18" i="1"/>
  <c r="AG16" i="1"/>
  <c r="AG32" i="1" l="1"/>
</calcChain>
</file>

<file path=xl/sharedStrings.xml><?xml version="1.0" encoding="utf-8"?>
<sst xmlns="http://schemas.openxmlformats.org/spreadsheetml/2006/main" count="20" uniqueCount="19">
  <si>
    <t>A</t>
  </si>
  <si>
    <t>B</t>
  </si>
  <si>
    <t>Emin</t>
  </si>
  <si>
    <t>Emax</t>
  </si>
  <si>
    <t>E_misurato</t>
  </si>
  <si>
    <t>E_Modello</t>
  </si>
  <si>
    <t>LOG(E)</t>
  </si>
  <si>
    <t>DIFF_QUADRATI</t>
  </si>
  <si>
    <t>TEMPERATURA  C°</t>
  </si>
  <si>
    <t>FREQUENZA</t>
  </si>
  <si>
    <t>DATI SPERIMENTALI  MODULO RESILIENTE</t>
  </si>
  <si>
    <t>LOG(f)</t>
  </si>
  <si>
    <t>LOG[a(T)]</t>
  </si>
  <si>
    <t>TEMP.</t>
  </si>
  <si>
    <t>FREQ.</t>
  </si>
  <si>
    <t>TEMP. RIFERIMENTO</t>
  </si>
  <si>
    <t>DATI  PROGETTO</t>
  </si>
  <si>
    <t>a(T)</t>
  </si>
  <si>
    <t>MODULO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</si>
</sst>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/>
              <a:t>HMA   TAPPETO   MODULO DIN AMICO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T=10° 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Foglio1!$C$6:$C$9</c:f>
              <c:numCache>
                <c:formatCode>General</c:formatCode>
                <c:ptCount val="4"/>
              </c:numCache>
            </c:numRef>
          </c:xVal>
          <c:yVal>
            <c:numRef>
              <c:f>Foglio1!$K$6:$K$9</c:f>
              <c:numCache>
                <c:formatCode>General</c:formatCode>
                <c:ptCount val="4"/>
                <c:pt idx="0">
                  <c:v>18583</c:v>
                </c:pt>
                <c:pt idx="1">
                  <c:v>17824</c:v>
                </c:pt>
                <c:pt idx="2">
                  <c:v>15983</c:v>
                </c:pt>
                <c:pt idx="3">
                  <c:v>13150</c:v>
                </c:pt>
              </c:numCache>
            </c:numRef>
          </c:yVal>
          <c:smooth val="1"/>
        </c:ser>
        <c:ser>
          <c:idx val="2"/>
          <c:order val="2"/>
          <c:tx>
            <c:v>T=20°C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Foglio1!$C$6:$C$9</c:f>
              <c:numCache>
                <c:formatCode>General</c:formatCode>
                <c:ptCount val="4"/>
              </c:numCache>
            </c:numRef>
          </c:xVal>
          <c:yVal>
            <c:numRef>
              <c:f>Foglio1!$L$6:$L$9</c:f>
              <c:numCache>
                <c:formatCode>General</c:formatCode>
                <c:ptCount val="4"/>
                <c:pt idx="0">
                  <c:v>13942</c:v>
                </c:pt>
                <c:pt idx="1">
                  <c:v>12721</c:v>
                </c:pt>
                <c:pt idx="2">
                  <c:v>10868</c:v>
                </c:pt>
                <c:pt idx="3">
                  <c:v>8000</c:v>
                </c:pt>
              </c:numCache>
            </c:numRef>
          </c:yVal>
          <c:smooth val="1"/>
        </c:ser>
        <c:ser>
          <c:idx val="3"/>
          <c:order val="3"/>
          <c:tx>
            <c:v>T=30° 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Foglio1!$C$6:$C$9</c:f>
              <c:numCache>
                <c:formatCode>General</c:formatCode>
                <c:ptCount val="4"/>
              </c:numCache>
            </c:numRef>
          </c:xVal>
          <c:yVal>
            <c:numRef>
              <c:f>Foglio1!$M$6:$M$9</c:f>
              <c:numCache>
                <c:formatCode>General</c:formatCode>
                <c:ptCount val="4"/>
                <c:pt idx="0">
                  <c:v>7913</c:v>
                </c:pt>
                <c:pt idx="1">
                  <c:v>6944</c:v>
                </c:pt>
                <c:pt idx="2">
                  <c:v>5234</c:v>
                </c:pt>
                <c:pt idx="3">
                  <c:v>3273</c:v>
                </c:pt>
              </c:numCache>
            </c:numRef>
          </c:yVal>
          <c:smooth val="1"/>
        </c:ser>
        <c:ser>
          <c:idx val="4"/>
          <c:order val="4"/>
          <c:tx>
            <c:v>T=5 C°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Foglio1!$H$6:$H$9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Foglio1!$J$6:$J$9</c:f>
              <c:numCache>
                <c:formatCode>General</c:formatCode>
                <c:ptCount val="4"/>
                <c:pt idx="0">
                  <c:v>21320</c:v>
                </c:pt>
                <c:pt idx="1">
                  <c:v>21159</c:v>
                </c:pt>
                <c:pt idx="2">
                  <c:v>19587</c:v>
                </c:pt>
                <c:pt idx="3">
                  <c:v>17147</c:v>
                </c:pt>
              </c:numCache>
            </c:numRef>
          </c:yVal>
          <c:smooth val="1"/>
        </c:ser>
        <c:ser>
          <c:idx val="5"/>
          <c:order val="5"/>
          <c:tx>
            <c:v>T= 10 C°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Foglio1!$H$6:$H$9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Foglio1!$K$6:$K$9</c:f>
              <c:numCache>
                <c:formatCode>General</c:formatCode>
                <c:ptCount val="4"/>
                <c:pt idx="0">
                  <c:v>18583</c:v>
                </c:pt>
                <c:pt idx="1">
                  <c:v>17824</c:v>
                </c:pt>
                <c:pt idx="2">
                  <c:v>15983</c:v>
                </c:pt>
                <c:pt idx="3">
                  <c:v>13150</c:v>
                </c:pt>
              </c:numCache>
            </c:numRef>
          </c:yVal>
          <c:smooth val="1"/>
        </c:ser>
        <c:ser>
          <c:idx val="6"/>
          <c:order val="6"/>
          <c:tx>
            <c:v>T = 20 C°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Foglio1!$H$6:$H$9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Foglio1!$L$6:$L$9</c:f>
              <c:numCache>
                <c:formatCode>General</c:formatCode>
                <c:ptCount val="4"/>
                <c:pt idx="0">
                  <c:v>13942</c:v>
                </c:pt>
                <c:pt idx="1">
                  <c:v>12721</c:v>
                </c:pt>
                <c:pt idx="2">
                  <c:v>10868</c:v>
                </c:pt>
                <c:pt idx="3">
                  <c:v>8000</c:v>
                </c:pt>
              </c:numCache>
            </c:numRef>
          </c:yVal>
          <c:smooth val="1"/>
        </c:ser>
        <c:ser>
          <c:idx val="7"/>
          <c:order val="7"/>
          <c:tx>
            <c:v>T=30 C°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Foglio1!$M$6:$M$9</c:f>
              <c:numCache>
                <c:formatCode>General</c:formatCode>
                <c:ptCount val="4"/>
                <c:pt idx="0">
                  <c:v>7913</c:v>
                </c:pt>
                <c:pt idx="1">
                  <c:v>6944</c:v>
                </c:pt>
                <c:pt idx="2">
                  <c:v>5234</c:v>
                </c:pt>
                <c:pt idx="3">
                  <c:v>3273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</c:ser>
        <c:ser>
          <c:idx val="8"/>
          <c:order val="8"/>
          <c:tx>
            <c:v>T = 30 C°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Foglio1!$H$6:$H$9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Foglio1!$M$6:$M$9</c:f>
              <c:numCache>
                <c:formatCode>General</c:formatCode>
                <c:ptCount val="4"/>
                <c:pt idx="0">
                  <c:v>7913</c:v>
                </c:pt>
                <c:pt idx="1">
                  <c:v>6944</c:v>
                </c:pt>
                <c:pt idx="2">
                  <c:v>5234</c:v>
                </c:pt>
                <c:pt idx="3">
                  <c:v>3273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086472"/>
        <c:axId val="319086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T=5° C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Foglio1!$C$6:$C$9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Foglio1!$J$6:$J$9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21320</c:v>
                      </c:pt>
                      <c:pt idx="1">
                        <c:v>21159</c:v>
                      </c:pt>
                      <c:pt idx="2">
                        <c:v>19587</c:v>
                      </c:pt>
                      <c:pt idx="3">
                        <c:v>17147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31908647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FREQUENZA 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9086864"/>
        <c:crosses val="autoZero"/>
        <c:crossBetween val="midCat"/>
      </c:valAx>
      <c:valAx>
        <c:axId val="319086864"/>
        <c:scaling>
          <c:logBase val="10"/>
          <c:orientation val="minMax"/>
          <c:max val="100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 Mpa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9086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6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MASTER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Foglio1!$X$16:$X$31</c:f>
              <c:numCache>
                <c:formatCode>General</c:formatCode>
                <c:ptCount val="16"/>
                <c:pt idx="0">
                  <c:v>3.8021889008859517</c:v>
                </c:pt>
                <c:pt idx="1">
                  <c:v>3.5011589052219705</c:v>
                </c:pt>
                <c:pt idx="2">
                  <c:v>2.8021889008859517</c:v>
                </c:pt>
                <c:pt idx="3">
                  <c:v>1.8021889008859517</c:v>
                </c:pt>
                <c:pt idx="4">
                  <c:v>2.4613238490898515</c:v>
                </c:pt>
                <c:pt idx="5">
                  <c:v>2.1602938534258702</c:v>
                </c:pt>
                <c:pt idx="6">
                  <c:v>1.4613238490898515</c:v>
                </c:pt>
                <c:pt idx="7">
                  <c:v>0.46132384908985147</c:v>
                </c:pt>
                <c:pt idx="8">
                  <c:v>1</c:v>
                </c:pt>
                <c:pt idx="9">
                  <c:v>0.69897000433601886</c:v>
                </c:pt>
                <c:pt idx="10">
                  <c:v>0</c:v>
                </c:pt>
                <c:pt idx="11">
                  <c:v>-1</c:v>
                </c:pt>
                <c:pt idx="12">
                  <c:v>-0.95348787553717029</c:v>
                </c:pt>
                <c:pt idx="13">
                  <c:v>-1.2545178712011515</c:v>
                </c:pt>
                <c:pt idx="14">
                  <c:v>-1.9534878755371703</c:v>
                </c:pt>
                <c:pt idx="15">
                  <c:v>-2.9534878755371703</c:v>
                </c:pt>
              </c:numCache>
            </c:numRef>
          </c:xVal>
          <c:yVal>
            <c:numRef>
              <c:f>Foglio1!$AF$16:$AF$31</c:f>
              <c:numCache>
                <c:formatCode>General</c:formatCode>
                <c:ptCount val="16"/>
                <c:pt idx="0">
                  <c:v>4.3130323918361588</c:v>
                </c:pt>
                <c:pt idx="1">
                  <c:v>4.3082308246478478</c:v>
                </c:pt>
                <c:pt idx="2">
                  <c:v>4.2910406968496799</c:v>
                </c:pt>
                <c:pt idx="3">
                  <c:v>4.2424148330345908</c:v>
                </c:pt>
                <c:pt idx="4">
                  <c:v>4.2783853120395685</c:v>
                </c:pt>
                <c:pt idx="5">
                  <c:v>4.2640787649991676</c:v>
                </c:pt>
                <c:pt idx="6">
                  <c:v>4.2162861536853846</c:v>
                </c:pt>
                <c:pt idx="7">
                  <c:v>4.1034893108537087</c:v>
                </c:pt>
                <c:pt idx="8">
                  <c:v>4.1711645184360044</c:v>
                </c:pt>
                <c:pt idx="9">
                  <c:v>4.1353075043288481</c:v>
                </c:pt>
                <c:pt idx="10">
                  <c:v>4.0339165089614326</c:v>
                </c:pt>
                <c:pt idx="11">
                  <c:v>3.8644896257688863</c:v>
                </c:pt>
                <c:pt idx="12">
                  <c:v>3.8723860054976029</c:v>
                </c:pt>
                <c:pt idx="13">
                  <c:v>3.8221425285796449</c:v>
                </c:pt>
                <c:pt idx="14">
                  <c:v>3.7183089231470441</c:v>
                </c:pt>
                <c:pt idx="15">
                  <c:v>3.6143571701095656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01016"/>
        <c:axId val="321101408"/>
      </c:scatterChart>
      <c:valAx>
        <c:axId val="321101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log(</a:t>
                </a:r>
                <a:r>
                  <a:rPr lang="el-GR">
                    <a:latin typeface="Cambria Math" panose="02040503050406030204" pitchFamily="18" charset="0"/>
                    <a:ea typeface="Cambria Math" panose="02040503050406030204" pitchFamily="18" charset="0"/>
                  </a:rPr>
                  <a:t>ξ</a:t>
                </a:r>
                <a:r>
                  <a:rPr lang="it-IT">
                    <a:latin typeface="Cambria Math" panose="02040503050406030204" pitchFamily="18" charset="0"/>
                    <a:ea typeface="Cambria Math" panose="02040503050406030204" pitchFamily="18" charset="0"/>
                  </a:rPr>
                  <a:t>)</a:t>
                </a:r>
                <a:endParaRPr lang="it-I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101408"/>
        <c:crosses val="autoZero"/>
        <c:crossBetween val="midCat"/>
      </c:valAx>
      <c:valAx>
        <c:axId val="321101408"/>
        <c:scaling>
          <c:orientation val="minMax"/>
          <c:min val="3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log(E)</a:t>
                </a:r>
              </a:p>
              <a:p>
                <a:pPr>
                  <a:defRPr/>
                </a:pPr>
                <a:endParaRPr lang="it-I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101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SHIFT FACTOR   a(T)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295931758530179E-2"/>
                  <c:y val="-0.415491032370953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Foglio1!$J$4:$M$4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</c:numCache>
            </c:numRef>
          </c:xVal>
          <c:yVal>
            <c:numRef>
              <c:f>Foglio1!$J$13:$M$13</c:f>
              <c:numCache>
                <c:formatCode>General</c:formatCode>
                <c:ptCount val="4"/>
                <c:pt idx="0">
                  <c:v>2.8021889008859517</c:v>
                </c:pt>
                <c:pt idx="1">
                  <c:v>1.4613238490898515</c:v>
                </c:pt>
                <c:pt idx="2">
                  <c:v>0</c:v>
                </c:pt>
                <c:pt idx="3">
                  <c:v>-1.9534878755371703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54824"/>
        <c:axId val="325464800"/>
      </c:scatterChart>
      <c:valAx>
        <c:axId val="375654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TEMPERATURA</a:t>
                </a:r>
                <a:r>
                  <a:rPr lang="it-IT" baseline="0"/>
                  <a:t>  C°</a:t>
                </a:r>
                <a:endParaRPr lang="it-I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5464800"/>
        <c:crosses val="autoZero"/>
        <c:crossBetween val="midCat"/>
      </c:valAx>
      <c:valAx>
        <c:axId val="32546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LOG(a(T)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75654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37</xdr:row>
      <xdr:rowOff>76200</xdr:rowOff>
    </xdr:from>
    <xdr:to>
      <xdr:col>16</xdr:col>
      <xdr:colOff>85725</xdr:colOff>
      <xdr:row>51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38100</xdr:colOff>
      <xdr:row>36</xdr:row>
      <xdr:rowOff>161925</xdr:rowOff>
    </xdr:from>
    <xdr:to>
      <xdr:col>25</xdr:col>
      <xdr:colOff>581025</xdr:colOff>
      <xdr:row>51</xdr:row>
      <xdr:rowOff>47625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561975</xdr:colOff>
      <xdr:row>36</xdr:row>
      <xdr:rowOff>119062</xdr:rowOff>
    </xdr:from>
    <xdr:to>
      <xdr:col>34</xdr:col>
      <xdr:colOff>257175</xdr:colOff>
      <xdr:row>51</xdr:row>
      <xdr:rowOff>4762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55"/>
  <sheetViews>
    <sheetView tabSelected="1" topLeftCell="K1" workbookViewId="0">
      <selection activeCell="N30" sqref="N30"/>
    </sheetView>
  </sheetViews>
  <sheetFormatPr defaultRowHeight="15" x14ac:dyDescent="0.25"/>
  <cols>
    <col min="5" max="5" width="12" bestFit="1" customWidth="1"/>
    <col min="19" max="19" width="10.42578125" customWidth="1"/>
    <col min="22" max="22" width="8" customWidth="1"/>
    <col min="23" max="23" width="15.85546875" customWidth="1"/>
  </cols>
  <sheetData>
    <row r="2" spans="2:38" x14ac:dyDescent="0.25">
      <c r="H2" s="3" t="s">
        <v>9</v>
      </c>
      <c r="L2" s="3" t="s">
        <v>8</v>
      </c>
    </row>
    <row r="4" spans="2:38" x14ac:dyDescent="0.25">
      <c r="I4">
        <v>0</v>
      </c>
      <c r="J4">
        <v>5</v>
      </c>
      <c r="K4">
        <v>10</v>
      </c>
      <c r="L4">
        <v>20</v>
      </c>
      <c r="M4">
        <v>30</v>
      </c>
      <c r="N4">
        <v>35</v>
      </c>
    </row>
    <row r="5" spans="2:38" x14ac:dyDescent="0.25">
      <c r="AC5" t="s">
        <v>2</v>
      </c>
      <c r="AD5" t="s">
        <v>3</v>
      </c>
    </row>
    <row r="6" spans="2:38" x14ac:dyDescent="0.25">
      <c r="G6">
        <f>LOG(H6)</f>
        <v>1</v>
      </c>
      <c r="H6">
        <v>10</v>
      </c>
      <c r="J6">
        <v>21320</v>
      </c>
      <c r="K6">
        <v>18583</v>
      </c>
      <c r="L6">
        <v>13942</v>
      </c>
      <c r="M6">
        <v>7913</v>
      </c>
    </row>
    <row r="7" spans="2:38" ht="18.75" x14ac:dyDescent="0.3">
      <c r="B7" s="2" t="s">
        <v>10</v>
      </c>
      <c r="D7" s="2"/>
      <c r="G7">
        <f t="shared" ref="G7:G9" si="0">LOG(H7)</f>
        <v>0.69897000433601886</v>
      </c>
      <c r="H7">
        <v>5</v>
      </c>
      <c r="J7">
        <v>21159</v>
      </c>
      <c r="K7">
        <v>17824</v>
      </c>
      <c r="L7">
        <v>12721</v>
      </c>
      <c r="M7">
        <v>6944</v>
      </c>
      <c r="AE7" t="s">
        <v>0</v>
      </c>
      <c r="AF7" t="s">
        <v>1</v>
      </c>
    </row>
    <row r="8" spans="2:38" x14ac:dyDescent="0.25">
      <c r="G8">
        <f t="shared" si="0"/>
        <v>0</v>
      </c>
      <c r="H8">
        <v>1</v>
      </c>
      <c r="J8">
        <v>19587</v>
      </c>
      <c r="K8">
        <v>15983</v>
      </c>
      <c r="L8">
        <v>10868</v>
      </c>
      <c r="M8">
        <v>5234</v>
      </c>
      <c r="Z8" s="1"/>
      <c r="AA8" s="1"/>
      <c r="AC8">
        <v>3273</v>
      </c>
      <c r="AD8">
        <v>21320</v>
      </c>
      <c r="AE8" s="5">
        <v>0.33198793327365755</v>
      </c>
      <c r="AF8" s="5">
        <v>0.90920871864856156</v>
      </c>
    </row>
    <row r="9" spans="2:38" x14ac:dyDescent="0.25">
      <c r="G9">
        <f t="shared" si="0"/>
        <v>-1</v>
      </c>
      <c r="H9">
        <v>0.1</v>
      </c>
      <c r="J9">
        <v>17147</v>
      </c>
      <c r="K9">
        <v>13150</v>
      </c>
      <c r="L9">
        <v>8000</v>
      </c>
      <c r="M9">
        <v>3273</v>
      </c>
    </row>
    <row r="13" spans="2:38" x14ac:dyDescent="0.25">
      <c r="G13" t="s">
        <v>12</v>
      </c>
      <c r="J13" s="4">
        <v>2.8021889008859517</v>
      </c>
      <c r="K13" s="4">
        <v>1.4613238490898515</v>
      </c>
      <c r="L13" s="4">
        <v>0</v>
      </c>
      <c r="M13" s="4">
        <v>-1.9534878755371703</v>
      </c>
      <c r="N13" s="4">
        <v>-3</v>
      </c>
      <c r="T13" t="s">
        <v>13</v>
      </c>
      <c r="U13" t="s">
        <v>14</v>
      </c>
      <c r="V13" t="s">
        <v>11</v>
      </c>
      <c r="AC13" t="s">
        <v>4</v>
      </c>
      <c r="AD13" t="s">
        <v>6</v>
      </c>
      <c r="AE13" t="s">
        <v>5</v>
      </c>
      <c r="AF13" t="s">
        <v>6</v>
      </c>
      <c r="AG13" t="s">
        <v>7</v>
      </c>
      <c r="AK13" t="s">
        <v>16</v>
      </c>
    </row>
    <row r="14" spans="2:38" x14ac:dyDescent="0.25">
      <c r="AK14" s="6">
        <v>5</v>
      </c>
      <c r="AL14" s="6">
        <v>10</v>
      </c>
    </row>
    <row r="16" spans="2:38" x14ac:dyDescent="0.25">
      <c r="E16" s="1"/>
      <c r="F16" s="1"/>
      <c r="G16" s="1"/>
      <c r="H16" s="1"/>
      <c r="U16">
        <v>10</v>
      </c>
      <c r="V16">
        <f>LOG(U16)</f>
        <v>1</v>
      </c>
      <c r="W16">
        <v>10</v>
      </c>
      <c r="X16">
        <f>LOG(W16)+$J$13</f>
        <v>3.8021889008859517</v>
      </c>
      <c r="AC16">
        <v>21320</v>
      </c>
      <c r="AD16">
        <f>LOG(AC16)</f>
        <v>4.3287872003545349</v>
      </c>
      <c r="AE16">
        <f>$AC$8+($AD$8-$AC$8)/(1+EXP($AE$8-$AF$8*X16))</f>
        <v>20560.439402186184</v>
      </c>
      <c r="AF16">
        <f>LOG(AE16)</f>
        <v>4.3130323918361588</v>
      </c>
      <c r="AG16">
        <f>(AD16-AF16)^2</f>
        <v>2.4821399145069531E-4</v>
      </c>
      <c r="AJ16" t="s">
        <v>18</v>
      </c>
      <c r="AK16" s="7">
        <f>$AC$8+($AD$8-$AC$8)/(1+EXP($AE$8-$AF$8*AF55))</f>
        <v>20443.63049278874</v>
      </c>
    </row>
    <row r="17" spans="5:33" x14ac:dyDescent="0.25">
      <c r="E17">
        <v>2.8021913856393965</v>
      </c>
      <c r="F17">
        <v>1.4613246956961754</v>
      </c>
      <c r="G17">
        <v>0</v>
      </c>
      <c r="H17">
        <v>-1.9534855605076626</v>
      </c>
      <c r="T17">
        <v>5</v>
      </c>
      <c r="U17">
        <v>5</v>
      </c>
      <c r="V17">
        <f t="shared" ref="V17:V19" si="1">LOG(U17)</f>
        <v>0.69897000433601886</v>
      </c>
      <c r="W17">
        <v>5</v>
      </c>
      <c r="X17">
        <f t="shared" ref="X17:X19" si="2">LOG(W17)+$J$13</f>
        <v>3.5011589052219705</v>
      </c>
      <c r="AC17">
        <v>21159</v>
      </c>
      <c r="AD17">
        <f t="shared" ref="AD17:AD31" si="3">LOG(AC17)</f>
        <v>4.3254951385642642</v>
      </c>
      <c r="AE17">
        <f t="shared" ref="AE17:AE31" si="4">$AC$8+($AD$8-$AC$8)/(1+EXP($AE$8-$AF$8*X17))</f>
        <v>20334.374823664981</v>
      </c>
      <c r="AF17">
        <f t="shared" ref="AF17:AF31" si="5">LOG(AE17)</f>
        <v>4.3082308246478478</v>
      </c>
      <c r="AG17">
        <f t="shared" ref="AG17:AG31" si="6">(AD17-AF17)^2</f>
        <v>2.9805653500456771E-4</v>
      </c>
    </row>
    <row r="18" spans="5:33" x14ac:dyDescent="0.25">
      <c r="U18">
        <v>1</v>
      </c>
      <c r="V18">
        <f t="shared" si="1"/>
        <v>0</v>
      </c>
      <c r="W18">
        <v>1</v>
      </c>
      <c r="X18">
        <f t="shared" si="2"/>
        <v>2.8021889008859517</v>
      </c>
      <c r="AB18">
        <v>5</v>
      </c>
      <c r="AC18">
        <v>19587</v>
      </c>
      <c r="AD18">
        <f t="shared" si="3"/>
        <v>4.2919679233241261</v>
      </c>
      <c r="AE18">
        <f t="shared" si="4"/>
        <v>19545.226015187509</v>
      </c>
      <c r="AF18">
        <f t="shared" si="5"/>
        <v>4.2910406968496799</v>
      </c>
      <c r="AG18">
        <f t="shared" si="6"/>
        <v>8.5974893491394395E-7</v>
      </c>
    </row>
    <row r="19" spans="5:33" x14ac:dyDescent="0.25">
      <c r="U19">
        <v>0.1</v>
      </c>
      <c r="V19">
        <f t="shared" si="1"/>
        <v>-1</v>
      </c>
      <c r="W19">
        <v>0.1</v>
      </c>
      <c r="X19">
        <f t="shared" si="2"/>
        <v>1.8021889008859517</v>
      </c>
      <c r="AC19">
        <v>17147</v>
      </c>
      <c r="AD19">
        <f t="shared" si="3"/>
        <v>4.2341881478532022</v>
      </c>
      <c r="AE19">
        <f t="shared" si="4"/>
        <v>17474.905386067199</v>
      </c>
      <c r="AF19">
        <f t="shared" si="5"/>
        <v>4.2424148330345908</v>
      </c>
      <c r="AG19">
        <f t="shared" si="6"/>
        <v>6.767834907367849E-5</v>
      </c>
    </row>
    <row r="20" spans="5:33" x14ac:dyDescent="0.25">
      <c r="U20">
        <v>10</v>
      </c>
      <c r="V20">
        <f>LOG(U20)+$E$17</f>
        <v>3.8021913856393965</v>
      </c>
      <c r="W20">
        <v>10</v>
      </c>
      <c r="X20">
        <f>LOG(W20)+$K$13</f>
        <v>2.4613238490898515</v>
      </c>
      <c r="AC20">
        <v>18583</v>
      </c>
      <c r="AD20">
        <f t="shared" si="3"/>
        <v>4.2691158268951197</v>
      </c>
      <c r="AE20">
        <f t="shared" si="4"/>
        <v>18983.894515153934</v>
      </c>
      <c r="AF20">
        <f t="shared" si="5"/>
        <v>4.2783853120395685</v>
      </c>
      <c r="AG20">
        <f t="shared" si="6"/>
        <v>8.5923354843157133E-5</v>
      </c>
    </row>
    <row r="21" spans="5:33" x14ac:dyDescent="0.25">
      <c r="T21">
        <v>10</v>
      </c>
      <c r="U21">
        <v>5</v>
      </c>
      <c r="V21">
        <f t="shared" ref="V21:V23" si="7">LOG(U21)+$E$17</f>
        <v>3.5011613899754153</v>
      </c>
      <c r="W21">
        <v>5</v>
      </c>
      <c r="X21">
        <f t="shared" ref="X21:X23" si="8">LOG(W21)+$K$13</f>
        <v>2.1602938534258702</v>
      </c>
      <c r="AC21">
        <v>17824</v>
      </c>
      <c r="AD21">
        <f t="shared" si="3"/>
        <v>4.2510051734936347</v>
      </c>
      <c r="AE21">
        <f t="shared" si="4"/>
        <v>18368.714538653847</v>
      </c>
      <c r="AF21">
        <f t="shared" si="5"/>
        <v>4.2640787649991676</v>
      </c>
      <c r="AG21">
        <f t="shared" si="6"/>
        <v>1.709187948535417E-4</v>
      </c>
    </row>
    <row r="22" spans="5:33" x14ac:dyDescent="0.25">
      <c r="U22">
        <v>1</v>
      </c>
      <c r="V22">
        <f t="shared" si="7"/>
        <v>2.8021913856393965</v>
      </c>
      <c r="W22">
        <v>1</v>
      </c>
      <c r="X22">
        <f t="shared" si="8"/>
        <v>1.4613238490898515</v>
      </c>
      <c r="AB22">
        <v>10</v>
      </c>
      <c r="AC22">
        <v>15983</v>
      </c>
      <c r="AD22">
        <f t="shared" si="3"/>
        <v>4.2036582994562464</v>
      </c>
      <c r="AE22">
        <f t="shared" si="4"/>
        <v>16454.555456009155</v>
      </c>
      <c r="AF22">
        <f t="shared" si="5"/>
        <v>4.2162861536853846</v>
      </c>
      <c r="AG22">
        <f t="shared" si="6"/>
        <v>1.5946270243236499E-4</v>
      </c>
    </row>
    <row r="23" spans="5:33" x14ac:dyDescent="0.25">
      <c r="U23">
        <v>0.1</v>
      </c>
      <c r="V23">
        <f t="shared" si="7"/>
        <v>1.8021913856393965</v>
      </c>
      <c r="W23">
        <v>0.1</v>
      </c>
      <c r="X23">
        <f t="shared" si="8"/>
        <v>0.46132384908985147</v>
      </c>
      <c r="AC23">
        <v>13150</v>
      </c>
      <c r="AD23">
        <f t="shared" si="3"/>
        <v>4.1189257528257768</v>
      </c>
      <c r="AE23">
        <f t="shared" si="4"/>
        <v>12690.809085925728</v>
      </c>
      <c r="AF23">
        <f t="shared" si="5"/>
        <v>4.1034893108537087</v>
      </c>
      <c r="AG23">
        <f t="shared" si="6"/>
        <v>2.3828374075702445E-4</v>
      </c>
    </row>
    <row r="24" spans="5:33" x14ac:dyDescent="0.25">
      <c r="U24">
        <v>10</v>
      </c>
      <c r="V24">
        <f>LOG(U24)+$F$17</f>
        <v>2.4613246956961756</v>
      </c>
      <c r="W24">
        <v>10</v>
      </c>
      <c r="X24">
        <f>LOG(W24)</f>
        <v>1</v>
      </c>
      <c r="AC24">
        <v>13942</v>
      </c>
      <c r="AD24">
        <f t="shared" si="3"/>
        <v>4.1443250784004881</v>
      </c>
      <c r="AE24">
        <f t="shared" si="4"/>
        <v>14830.797956208251</v>
      </c>
      <c r="AF24">
        <f t="shared" si="5"/>
        <v>4.1711645184360044</v>
      </c>
      <c r="AG24">
        <f t="shared" si="6"/>
        <v>7.2035554142007544E-4</v>
      </c>
    </row>
    <row r="25" spans="5:33" x14ac:dyDescent="0.25">
      <c r="R25" s="3" t="s">
        <v>15</v>
      </c>
      <c r="S25" s="3"/>
      <c r="T25" s="3">
        <v>20</v>
      </c>
      <c r="U25">
        <v>5</v>
      </c>
      <c r="V25">
        <f t="shared" ref="V25:V27" si="9">LOG(U25)+$F$17</f>
        <v>2.1602947000321944</v>
      </c>
      <c r="W25">
        <v>5</v>
      </c>
      <c r="X25">
        <f t="shared" ref="X25:X27" si="10">LOG(W25)</f>
        <v>0.69897000433601886</v>
      </c>
      <c r="AB25">
        <v>20</v>
      </c>
      <c r="AC25">
        <v>12721</v>
      </c>
      <c r="AD25">
        <f t="shared" si="3"/>
        <v>4.1045212526183281</v>
      </c>
      <c r="AE25">
        <f t="shared" si="4"/>
        <v>13655.496784848883</v>
      </c>
      <c r="AF25">
        <f t="shared" si="5"/>
        <v>4.1353075043288481</v>
      </c>
      <c r="AG25">
        <f t="shared" si="6"/>
        <v>9.4779329438349333E-4</v>
      </c>
    </row>
    <row r="26" spans="5:33" x14ac:dyDescent="0.25">
      <c r="U26">
        <v>1</v>
      </c>
      <c r="V26">
        <f t="shared" si="9"/>
        <v>1.4613246956961754</v>
      </c>
      <c r="W26">
        <v>1</v>
      </c>
      <c r="X26">
        <f t="shared" si="10"/>
        <v>0</v>
      </c>
      <c r="AC26">
        <v>10868</v>
      </c>
      <c r="AD26">
        <f t="shared" si="3"/>
        <v>4.0361496297458528</v>
      </c>
      <c r="AE26">
        <f t="shared" si="4"/>
        <v>10812.260707718444</v>
      </c>
      <c r="AF26">
        <f t="shared" si="5"/>
        <v>4.0339165089614326</v>
      </c>
      <c r="AG26">
        <f t="shared" si="6"/>
        <v>4.9868284378093679E-6</v>
      </c>
    </row>
    <row r="27" spans="5:33" x14ac:dyDescent="0.25">
      <c r="U27">
        <v>0.1</v>
      </c>
      <c r="V27">
        <f t="shared" si="9"/>
        <v>0.4613246956961754</v>
      </c>
      <c r="W27">
        <v>0.1</v>
      </c>
      <c r="X27">
        <f t="shared" si="10"/>
        <v>-1</v>
      </c>
      <c r="AC27">
        <v>8000</v>
      </c>
      <c r="AD27">
        <f t="shared" si="3"/>
        <v>3.9030899869919438</v>
      </c>
      <c r="AE27">
        <f t="shared" si="4"/>
        <v>7319.6383816825255</v>
      </c>
      <c r="AF27">
        <f t="shared" si="5"/>
        <v>3.8644896257688863</v>
      </c>
      <c r="AG27">
        <f t="shared" si="6"/>
        <v>1.4899878865505159E-3</v>
      </c>
    </row>
    <row r="28" spans="5:33" x14ac:dyDescent="0.25">
      <c r="U28">
        <v>10</v>
      </c>
      <c r="V28">
        <f>LOG(U28)+$H$17</f>
        <v>-0.95348556050766264</v>
      </c>
      <c r="W28">
        <v>10</v>
      </c>
      <c r="X28">
        <f>LOG(W28)+$M$13</f>
        <v>-0.95348787553717029</v>
      </c>
      <c r="AC28">
        <v>7913</v>
      </c>
      <c r="AD28">
        <f t="shared" si="3"/>
        <v>3.8983411657275093</v>
      </c>
      <c r="AE28">
        <f t="shared" si="4"/>
        <v>7453.9419375788866</v>
      </c>
      <c r="AF28">
        <f t="shared" si="5"/>
        <v>3.8723860054976029</v>
      </c>
      <c r="AG28">
        <f t="shared" si="6"/>
        <v>6.7367034256011506E-4</v>
      </c>
    </row>
    <row r="29" spans="5:33" x14ac:dyDescent="0.25">
      <c r="T29">
        <v>30</v>
      </c>
      <c r="U29">
        <v>5</v>
      </c>
      <c r="V29">
        <f t="shared" ref="V29:V31" si="11">LOG(U29)+$H$17</f>
        <v>-1.2545155561716439</v>
      </c>
      <c r="W29">
        <v>5</v>
      </c>
      <c r="X29">
        <f t="shared" ref="X29:X31" si="12">LOG(W29)+$M$13</f>
        <v>-1.2545178712011515</v>
      </c>
      <c r="AB29">
        <v>30</v>
      </c>
      <c r="AC29">
        <v>6944</v>
      </c>
      <c r="AD29">
        <f t="shared" si="3"/>
        <v>3.8416097121684354</v>
      </c>
      <c r="AE29">
        <f t="shared" si="4"/>
        <v>6639.6093612715567</v>
      </c>
      <c r="AF29">
        <f t="shared" si="5"/>
        <v>3.8221425285796449</v>
      </c>
      <c r="AG29">
        <f t="shared" si="6"/>
        <v>3.7897123687967476E-4</v>
      </c>
    </row>
    <row r="30" spans="5:33" x14ac:dyDescent="0.25">
      <c r="U30">
        <v>1</v>
      </c>
      <c r="V30">
        <f t="shared" si="11"/>
        <v>-1.9534855605076626</v>
      </c>
      <c r="W30">
        <v>1</v>
      </c>
      <c r="X30">
        <f t="shared" si="12"/>
        <v>-1.9534878755371703</v>
      </c>
      <c r="AC30">
        <v>5234</v>
      </c>
      <c r="AD30">
        <f t="shared" si="3"/>
        <v>3.7188337183038622</v>
      </c>
      <c r="AE30">
        <f t="shared" si="4"/>
        <v>5227.6791300599634</v>
      </c>
      <c r="AF30">
        <f t="shared" si="5"/>
        <v>3.7183089231470441</v>
      </c>
      <c r="AG30">
        <f t="shared" si="6"/>
        <v>2.7540995661977237E-7</v>
      </c>
    </row>
    <row r="31" spans="5:33" x14ac:dyDescent="0.25">
      <c r="U31">
        <v>0.1</v>
      </c>
      <c r="V31">
        <f t="shared" si="11"/>
        <v>-2.9534855605076626</v>
      </c>
      <c r="W31">
        <v>0.1</v>
      </c>
      <c r="X31">
        <f t="shared" si="12"/>
        <v>-2.9534878755371703</v>
      </c>
      <c r="AC31">
        <v>3273</v>
      </c>
      <c r="AD31">
        <f t="shared" si="3"/>
        <v>3.5149460053080044</v>
      </c>
      <c r="AE31">
        <f t="shared" si="4"/>
        <v>4114.8799570750343</v>
      </c>
      <c r="AF31">
        <f t="shared" si="5"/>
        <v>3.6143571701095656</v>
      </c>
      <c r="AG31">
        <f t="shared" si="6"/>
        <v>9.8825796872031614E-3</v>
      </c>
    </row>
    <row r="32" spans="5:33" x14ac:dyDescent="0.25">
      <c r="W32">
        <v>10</v>
      </c>
      <c r="X32">
        <f>LOG(W32)+$N$13</f>
        <v>-2</v>
      </c>
      <c r="AG32">
        <f>SUM(AG16:AG31)</f>
        <v>1.5368017444741408E-2</v>
      </c>
    </row>
    <row r="33" spans="20:24" x14ac:dyDescent="0.25">
      <c r="T33">
        <v>35</v>
      </c>
      <c r="W33">
        <v>5</v>
      </c>
      <c r="X33">
        <f t="shared" ref="X33:X35" si="13">LOG(W33)+$N$13</f>
        <v>-2.3010299956639813</v>
      </c>
    </row>
    <row r="34" spans="20:24" x14ac:dyDescent="0.25">
      <c r="W34">
        <v>1</v>
      </c>
      <c r="X34">
        <f t="shared" si="13"/>
        <v>-3</v>
      </c>
    </row>
    <row r="35" spans="20:24" x14ac:dyDescent="0.25">
      <c r="W35">
        <v>0.1</v>
      </c>
      <c r="X35">
        <f t="shared" si="13"/>
        <v>-4</v>
      </c>
    </row>
    <row r="53" spans="30:32" x14ac:dyDescent="0.25">
      <c r="AD53" t="s">
        <v>17</v>
      </c>
    </row>
    <row r="55" spans="30:32" x14ac:dyDescent="0.25">
      <c r="AD55">
        <f>-0.1831*AK14+3.5529</f>
        <v>2.6374</v>
      </c>
      <c r="AF55">
        <f>LOG(AL14)+AD55</f>
        <v>3.6374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cp:lastPrinted>2017-10-20T14:01:54Z</cp:lastPrinted>
  <dcterms:created xsi:type="dcterms:W3CDTF">2017-10-20T08:26:08Z</dcterms:created>
  <dcterms:modified xsi:type="dcterms:W3CDTF">2018-04-13T10:23:57Z</dcterms:modified>
</cp:coreProperties>
</file>